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Licitação 2025\CMSSVA\COTAÇÃO\"/>
    </mc:Choice>
  </mc:AlternateContent>
  <bookViews>
    <workbookView xWindow="0" yWindow="0" windowWidth="20490" windowHeight="76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22" i="1"/>
  <c r="H22" i="1" s="1"/>
  <c r="G11" i="1"/>
  <c r="F68" i="1" l="1"/>
  <c r="F67" i="1"/>
  <c r="H17" i="1"/>
  <c r="H28" i="1"/>
  <c r="H33" i="1"/>
  <c r="H38" i="1"/>
  <c r="H45" i="1"/>
  <c r="H50" i="1"/>
  <c r="H57" i="1"/>
  <c r="H62" i="1"/>
  <c r="H66" i="1"/>
  <c r="H70" i="1"/>
  <c r="H77" i="1"/>
  <c r="F34" i="1" l="1"/>
  <c r="G34" i="1" s="1"/>
  <c r="H34" i="1" s="1"/>
  <c r="F29" i="1"/>
  <c r="G29" i="1" s="1"/>
  <c r="H29" i="1" s="1"/>
  <c r="F75" i="1"/>
  <c r="G75" i="1" s="1"/>
  <c r="H75" i="1" s="1"/>
  <c r="G12" i="1"/>
  <c r="H12" i="1" s="1"/>
  <c r="G14" i="1"/>
  <c r="H14" i="1" s="1"/>
  <c r="G15" i="1"/>
  <c r="H15" i="1" s="1"/>
  <c r="G18" i="1"/>
  <c r="H18" i="1" s="1"/>
  <c r="G19" i="1"/>
  <c r="H19" i="1" s="1"/>
  <c r="G20" i="1"/>
  <c r="H20" i="1" s="1"/>
  <c r="G21" i="1"/>
  <c r="H21" i="1" s="1"/>
  <c r="G23" i="1"/>
  <c r="H23" i="1" s="1"/>
  <c r="G24" i="1"/>
  <c r="H24" i="1" s="1"/>
  <c r="G25" i="1"/>
  <c r="H25" i="1" s="1"/>
  <c r="G30" i="1"/>
  <c r="H30" i="1" s="1"/>
  <c r="G31" i="1"/>
  <c r="H31" i="1" s="1"/>
  <c r="G40" i="1"/>
  <c r="H40" i="1" s="1"/>
  <c r="G43" i="1"/>
  <c r="H43" i="1" s="1"/>
  <c r="G46" i="1"/>
  <c r="H46" i="1" s="1"/>
  <c r="G47" i="1"/>
  <c r="H47" i="1" s="1"/>
  <c r="G48" i="1"/>
  <c r="H48" i="1" s="1"/>
  <c r="G51" i="1"/>
  <c r="H51" i="1" s="1"/>
  <c r="G52" i="1"/>
  <c r="H52" i="1" s="1"/>
  <c r="G53" i="1"/>
  <c r="H53" i="1" s="1"/>
  <c r="G54" i="1"/>
  <c r="H54" i="1" s="1"/>
  <c r="G55" i="1"/>
  <c r="H55" i="1" s="1"/>
  <c r="G58" i="1"/>
  <c r="H58" i="1" s="1"/>
  <c r="G59" i="1"/>
  <c r="H59" i="1" s="1"/>
  <c r="G60" i="1"/>
  <c r="H60" i="1" s="1"/>
  <c r="G63" i="1"/>
  <c r="H63" i="1" s="1"/>
  <c r="G64" i="1"/>
  <c r="H64" i="1" s="1"/>
  <c r="G67" i="1"/>
  <c r="H67" i="1" s="1"/>
  <c r="H61" i="1" l="1"/>
  <c r="H49" i="1"/>
  <c r="H56" i="1"/>
  <c r="H32" i="1"/>
  <c r="H65" i="1"/>
  <c r="G65" i="1"/>
  <c r="G32" i="1"/>
  <c r="G56" i="1"/>
  <c r="G49" i="1"/>
  <c r="G61" i="1"/>
  <c r="G68" i="1"/>
  <c r="F78" i="1"/>
  <c r="G78" i="1" s="1"/>
  <c r="F35" i="1"/>
  <c r="G35" i="1" s="1"/>
  <c r="H35" i="1" s="1"/>
  <c r="F36" i="1"/>
  <c r="G36" i="1" s="1"/>
  <c r="H36" i="1" s="1"/>
  <c r="F71" i="1"/>
  <c r="G71" i="1" s="1"/>
  <c r="H71" i="1" s="1"/>
  <c r="F73" i="1"/>
  <c r="G73" i="1" s="1"/>
  <c r="H73" i="1" s="1"/>
  <c r="F74" i="1"/>
  <c r="G74" i="1" s="1"/>
  <c r="H74" i="1" s="1"/>
  <c r="F72" i="1"/>
  <c r="G72" i="1" s="1"/>
  <c r="H72" i="1" s="1"/>
  <c r="F39" i="1"/>
  <c r="G39" i="1" s="1"/>
  <c r="H39" i="1" s="1"/>
  <c r="F42" i="1"/>
  <c r="G42" i="1" s="1"/>
  <c r="H42" i="1" s="1"/>
  <c r="F41" i="1"/>
  <c r="G41" i="1" s="1"/>
  <c r="H41" i="1" s="1"/>
  <c r="F26" i="1"/>
  <c r="G26" i="1" s="1"/>
  <c r="F13" i="1"/>
  <c r="G13" i="1" s="1"/>
  <c r="H13" i="1" s="1"/>
  <c r="H44" i="1" l="1"/>
  <c r="H37" i="1"/>
  <c r="G27" i="1"/>
  <c r="H26" i="1"/>
  <c r="H27" i="1" s="1"/>
  <c r="G79" i="1"/>
  <c r="H78" i="1"/>
  <c r="H79" i="1" s="1"/>
  <c r="H16" i="1"/>
  <c r="G69" i="1"/>
  <c r="H68" i="1"/>
  <c r="H69" i="1" s="1"/>
  <c r="G37" i="1"/>
  <c r="G76" i="1"/>
  <c r="H76" i="1" s="1"/>
  <c r="G16" i="1"/>
  <c r="G44" i="1"/>
  <c r="H80" i="1" l="1"/>
  <c r="G80" i="1"/>
</calcChain>
</file>

<file path=xl/sharedStrings.xml><?xml version="1.0" encoding="utf-8"?>
<sst xmlns="http://schemas.openxmlformats.org/spreadsheetml/2006/main" count="235" uniqueCount="183">
  <si>
    <t xml:space="preserve">ITEM </t>
  </si>
  <si>
    <t xml:space="preserve">CÓDIGO </t>
  </si>
  <si>
    <t xml:space="preserve">DESCRIÇÃO </t>
  </si>
  <si>
    <t xml:space="preserve">UNIDADE </t>
  </si>
  <si>
    <t xml:space="preserve">VALOR UNITARIO </t>
  </si>
  <si>
    <t>m2</t>
  </si>
  <si>
    <t>ED-28427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</si>
  <si>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</si>
  <si>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un</t>
  </si>
  <si>
    <t>m3</t>
  </si>
  <si>
    <t>ED-48480</t>
  </si>
  <si>
    <t>DEMOLIÇÃO MANUAL DE PISO CERÂMICO OU LADRILHO HIDRÁULICO, INCLUSIVE AFASTAMENTO E EMPILHAMENTO, EXCLUSIVE DEMOLIÇÃO DE CONTRAPISO, TRANSPORTE E RETIRADA DO MATERIAL DEMOLIDO</t>
  </si>
  <si>
    <t>ED-48479</t>
  </si>
  <si>
    <t>DEMOLIÇÃO MANUAL DE PISO CIMENTADO OU CONTRAPISO DE ARGAMASSA, COM ESPESSURA MÁXIMA DE 10CM, INCLUSIVE AFASTAMENTO E EMPILHAMENTO, EXCLUSIVE TRANSPORTE E RETIRADA DO MATERIAL DEMOLIDO</t>
  </si>
  <si>
    <t>ED-48497</t>
  </si>
  <si>
    <t>REMOÇÃO MANUAL DE ESQUADRIA METÁLICA, COM REAPROVEITAMENTO, INCLUSIVE MARCO/ALIZAR/GUARNIÇÕES, AFASTAMENTO E EMPILHAMENTO, EXCLUSIVE TRANSPORTE E RETIRADA DO MATERIAL REMOVIDO NÃO REAPROVEITÁVEL</t>
  </si>
  <si>
    <t>ED-17989</t>
  </si>
  <si>
    <t>LOCAÇÃO DE OBRA COM GABARITO DE TÁBUAS CORRIDAS PONTALETADAS A CADA 2,00M, REAPROVEITAMENTO (2X), INCLUSIVE ACOMPANHAMENTO DE EQUIPE TOPOGRÁFICA PARA MARCAÇÃO DE PONTO TOPOGRÁFICO</t>
  </si>
  <si>
    <t>m</t>
  </si>
  <si>
    <t>ED-51110</t>
  </si>
  <si>
    <t>ESCAVAÇÃO MANUAL DE TERRA (DESATERRO MANUAL), INCLUSIVE DESCARGA LATERAL, EXCLUSIVE RETIRADA E TRANSPORTE DO MATERIAL ESCAVADO</t>
  </si>
  <si>
    <t>ED-51093</t>
  </si>
  <si>
    <t>APILOAMENTO MANUAL EM FUNDO DE VALA COM SOQUETE, EXCLUSIVE ESCAVAÇÃO</t>
  </si>
  <si>
    <t>ED-51097</t>
  </si>
  <si>
    <t>COMPACTAÇÃO MANUAL DE ATERRO COM SOQUETE, INCLUSIVE ESPALHAMENTO MANUAL</t>
  </si>
  <si>
    <t>ED-29551</t>
  </si>
  <si>
    <t>CORTE, DOBRA E MONTAGEM DE AÇO CA-50, DIÂMETRO 10MM, INCLUSIVE ESPAÇADOR</t>
  </si>
  <si>
    <t>Kg</t>
  </si>
  <si>
    <t>ED-29548</t>
  </si>
  <si>
    <t>CORTE, DOBRA E MONTAGEM DE AÇO CA-60, DIÂMETRO 5MM, INCLUSIVE ESPAÇADOR</t>
  </si>
  <si>
    <t>ED-49643</t>
  </si>
  <si>
    <t>FÔRMA E DESFORMA DE TÁBUA E SARRAFO, REAPROVEITAMENTO (3X), EXCLUSIVE ESCORAMENTO</t>
  </si>
  <si>
    <t>ED-19635</t>
  </si>
  <si>
    <t>ESCORAMENTO METÁLICO PARA VIGA EM CONCRETO ARMADO, TIPO "A", ALTURA DE (200 ATÉ 310)CM, EXCLUSIVE DESCARGA, MONTAGEM, DESMONTAGEM E CARGA</t>
  </si>
  <si>
    <t>m2xmês</t>
  </si>
  <si>
    <t>ED-49619</t>
  </si>
  <si>
    <t>FORNECIMENTO DE CONCRETO ESTRUTURAL, PREPARADO EM OBRA, COM FCK 25MPA, INCLUSIVE LANÇAMENTO, ADENSAMENTO E ACABAMENTO</t>
  </si>
  <si>
    <t>ED-48232</t>
  </si>
  <si>
    <t>ALVENARIA DE VEDAÇÃO COM TIJOLO CERÂMICO FURADO, ESP. 14CM, PARA REVESTIMENTO, INCLUSIVE ARGAMASSA PARA ASSENTAMENTO</t>
  </si>
  <si>
    <t>ED-9906</t>
  </si>
  <si>
    <t>VERGA OU CONTRAVERGA EM CONCRETO ESTRUTURAL PARA VÃOS ACIMA DE 150CM, PREPARADO EM OBRA COM BETONEIRA, CONTROLE "A", COM FCK 20 MPA, MOLDADA IN LOCO, INCLUSIVE ARMAÇÃO</t>
  </si>
  <si>
    <t>ED-50731</t>
  </si>
  <si>
    <t>CHAPISCO COM ARGAMASSA INDUSTRIALIZADA, ESP. 5MM, APLICADO EM ALVENARIA/ESTRUTURA DE CONCRETO COM DESEMPENADEIRA METÁLICA, INCLUSIVE ARGAMASSA COM PREPARO MECANIZADO</t>
  </si>
  <si>
    <t>ED-50732</t>
  </si>
  <si>
    <t>EMBOÇO COM ARGAMASSA, TRAÇO 1:6 (CIMENTO E AREIA), ESP. 20MM, APLICAÇÃO MANUAL, INCLUSIVE ARGAMASSA COM PREPARO MECANIZADO, EXCLUSIVE CHAPISCO</t>
  </si>
  <si>
    <t>ED-50761</t>
  </si>
  <si>
    <t>REBOCO COM ARGAMASSA, TRAÇO 1:2:8 (CIMENTO, CAL E AREIA), ESP. 20MM, APLICAÇÃO MANUAL, INCLUSIVE ARGAMASSA COM PREPARO MECANIZADO, EXCLUSIVE CHAPISCO</t>
  </si>
  <si>
    <t>ED-50569</t>
  </si>
  <si>
    <t>CONTRAPISO DESEMPENADO COM ARGAMASSA, TRAÇO 1:3 (CIMENTO E AREIA), ESP. 50MM</t>
  </si>
  <si>
    <t>ED-49685</t>
  </si>
  <si>
    <t>FORRO EM PLACA DE GESSO LISO, DIMENSÃO (60X60)CM, COM FIXAÇÃO DO TIPO ARAMADO, EXCLUSIVE PERFIL TABICA, SANCA E MOLDURA, INCLUSIVE ACESSÓRIOS E FIXAÇÃO</t>
  </si>
  <si>
    <t>ED-28454</t>
  </si>
  <si>
    <t>PERFIL TABICA GALVANIZADO, TIPO LISA, COM ACABAMENTO EM PINTURA, NA COR BRANCA, PARA FORRO EM CHAPA DE GESSO ACARTONADO, INCLUSIVE ACESSÓRIOS DE FIXAÇÃO</t>
  </si>
  <si>
    <t>ED-50227</t>
  </si>
  <si>
    <t>PONTO DE EMBUTIR PARA UM (1) INTERRUPTOR SIMPLES (10A-250V), COM PLACA 4"X2" DE UM (1) POSTO, COM ELETRODUTO FLEXÍVEL CORRUGADO, ANTI-CHAMA, DN 25MM (3/4"), EMBUTIDO NA ALVENARIA E CABO DE COBRE FLEXÍVEL, CLASSE 5, ISOLAMENTO TIPO LSHF/ATOX, NÃO HALOGENADO, SEÇÃO 1,5MM2 (70°C-450/750V), COM DISTÂNCIA DE ATÉ DEZ (10) METROS DO PONTO DE DERIVAÇÃO, INCLUSIVE CAIXA DE LIGAÇÃO, SUPORTE E FIXAÇÃO DO ELETRODUTO COM ENCHIMENTO DO RASGO NA ALVENARIA/CONCRETO COM ARGAMASSA</t>
  </si>
  <si>
    <t>ED-50228</t>
  </si>
  <si>
    <t>PONTO DE EMBUTIR PARA UMA (1) LUMINÁRIA,COM ELETRODUTO DE PVC RÍGIDO ROSCÁVEL, DN 20MM (3/4"), EMBUTIDO NA LAJE E CABO DE COBRE FLEXÍVEL, CLASSE 5, ISOLAMENTO TIPO LSHF/ATOX, NÃO HALOGENADO, SEÇÃO 1,5MM2 (70°C-450/750V), COM DISTÂNCIA DE ATÉ CINCO (5) METROS DO PONTO DE DERIVAÇÃO, EXCLUSIVE LUMINÁRIA, INCLUSIVE CAIXA DE LIGAÇÃO OCTOGONAL, SUPORTE E FIXAÇÃO DO ELETRODUTO</t>
  </si>
  <si>
    <t>ED-50232</t>
  </si>
  <si>
    <t>PONTO DE EMBUTIR PARA UMA (1) TOMADA PADRÃO, TRÊS (3) POLOS (2P+T/10A-250V), COM PLACA 4"X2" DE UM (1) POSTO, COM ELETRODUTO FLEXÍVEL CORRUGADO, ANTI-CHAMA, DN 25MM (3/4"), EMBUTIDO NA ALVENARIA E CABO DE COBRE FLEXÍVEL, CLASSE 5, ISOLAMENTO TIPO LSHF/ATOX, NÃO HALOGENADO, SEÇÃO 2,5MM2 (70°C-450/750V), COM DISTÂNCIA DE ATÉ DEZ (10) METROS DO PONTO DE DERIVAÇÃO, INCLUSIVE CAIXA DE LIGAÇÃO, SUPORTE E FIXAÇÃO DO ELETRODUTO COM ENCHIMENTO DO RASGO NA ALVENARIA/CONCRETO COM ARGAMASSA</t>
  </si>
  <si>
    <t>ED-50230</t>
  </si>
  <si>
    <t>PONTO DE EMBUTIR SECO, PARA UMA (1) PLACA CEGA 4"X4", COM ELETRODUTO FLEXÍVEL CORRUGADO, ANTI-CHAMA, DN 25MM (3/4"), EMBUTIDO NA ALVENARIA E SONDA EM ARAME GALVANIZADO, DIÂMETRO DE 1,24MM (BWG 18), COM DISTÂNCIA DE ATÉ DEZ (10) METROS DO PONTO DE DERIVAÇÃO, INCLUSIVE CAIXA DE LIGAÇÃO, SUPORTE E FIXAÇÃO DO ELETRODUTO COM ENCHIMENTO DO RASGO NA ALVENARIA/CONCRETO COM ARGAMASSA</t>
  </si>
  <si>
    <t>ED-13357</t>
  </si>
  <si>
    <t>LUMINÁRIA PLAFON REDONDO DE VIDRO JATEADO REDONDO COMPLETA, DIÂMETRO 25 CM, PARA UMA (1) LÂMPADA LED, POTÊNCIA 15W, BULBO A65, FORNECIMENTO E INSTALAÇÃO, INCLUSIVE BASE E LÂMPADA</t>
  </si>
  <si>
    <t>ED-50514</t>
  </si>
  <si>
    <t>PREPARAÇÃO PARA EMASSAMENTO OU PINTURA (LÁTEX/ACRÍLICA) EM PAREDE, INCLUSIVE UMA (1) DEMÃO DE SELADOR ACRÍLICO</t>
  </si>
  <si>
    <t>ED-50480</t>
  </si>
  <si>
    <t>EMASSAMENTO EM TETO COM MASSA CORRIDA (PVA), DUAS (2) DEMÃOS, INCLUSIVE LIXAMENTO PARA PINTURA</t>
  </si>
  <si>
    <t>ED-50474</t>
  </si>
  <si>
    <t>EMASSAMENTO EM PAREDE COM MASSA ACRÍLICA, DUAS (2) DEMÃOS, INCLUSIVE LIXAMENTO PARA PINTURA</t>
  </si>
  <si>
    <t>ED-50498</t>
  </si>
  <si>
    <t>PINTURA LÁTEX (PVA) EM PAREDE, DUAS (2) DEMÃOS, EXCLUSIVE SELADOR ACRÍLICO E MASSA ACRÍLICA/CORRIDA (PVA)</t>
  </si>
  <si>
    <t>ED-50501</t>
  </si>
  <si>
    <t>PINTURA LÁTEX (PVA) EM TETO, TRÊS (3) DEMÃOS, EXCLUSIVE SELADOR ACRÍLICO E MASSA ACRÍLICA/CORRIDA (PVA)</t>
  </si>
  <si>
    <t xml:space="preserve">QUANTITATIVO </t>
  </si>
  <si>
    <t>SERVIÇOS PRELIMINARES</t>
  </si>
  <si>
    <t xml:space="preserve">ESTRUTURAL </t>
  </si>
  <si>
    <t xml:space="preserve">ALVENARIA </t>
  </si>
  <si>
    <t xml:space="preserve">REVESTIMENTO  </t>
  </si>
  <si>
    <t>INSTALAÇÕES ELETRICAS</t>
  </si>
  <si>
    <t xml:space="preserve">FORRO  </t>
  </si>
  <si>
    <t xml:space="preserve">PISO E CONTRAPISO </t>
  </si>
  <si>
    <t xml:space="preserve">ESQUADRIAS </t>
  </si>
  <si>
    <t>ED-51159</t>
  </si>
  <si>
    <t>VIDRO TEMPERADO TRANSPARENTE INCOLOR, ESP. 8MM, INCLUSIVE FIXAÇÃO E VEDAÇÃO COM GUARNIÇÃO/GAXETA DE BORRACHA NEOPRENE, FORNECIMENTO E INSTALAÇÃO, EXCLUSIVE CAIXILHO/PERFIL</t>
  </si>
  <si>
    <t>ED-51160</t>
  </si>
  <si>
    <t>VIDRO TEMPERADO TRANSPARENTE INCOLOR, ESP. 10MM, INCLUSIVE FIXAÇÃO E VEDAÇÃO COM GUARNIÇÃO/GAXETA DE BORRACHA NEOPRENE, FORNECIMENTO E INSTALAÇÃO, EXCLUSIVE CAIXILHO/PERFIL</t>
  </si>
  <si>
    <t xml:space="preserve">COBERTURA </t>
  </si>
  <si>
    <t>ED-20603</t>
  </si>
  <si>
    <t>FORNECIMENTO DE ESTRUTURA METÁLICA E ENGRADAMENTO METÁLICO, EM AÇO, PARA TELHADO, EXCLUSIVE TELHA, INCLUSIVE FABRICAÇÃO, TRANSPORTE, MONTAGEM E APLICAÇÃO DE FUNDO PREPARADOR ANTICORROSIVO EM SUPERFÍCIE METÁLICA, UMA (1) DEMÃO</t>
  </si>
  <si>
    <t>ED-13852</t>
  </si>
  <si>
    <t>COBERTURA EM TELHA METÁLICA GALVANIZADA ONDULADA, TIPO SIMPLES, ESP. 0,50MM, ACABAMENTO NATURAL, INCLUSIVE ACESSÓRIOS PARA FIXAÇÃO, FORNECIMENTO E INSTALAÇÃO</t>
  </si>
  <si>
    <t>ED-50678</t>
  </si>
  <si>
    <t>RUFO E CONTRARRUFO EM CHAPA GALVANIZADA, ESP. 0,65MM (GSG-24), COM DESENVOLVIMENTO DE 33CM, INCLUSIVE IÇAMENTO MANUAL VERTICAL</t>
  </si>
  <si>
    <t>ED-50651</t>
  </si>
  <si>
    <t>CALHA EM CHAPA GALVANIZADA, ESP. 0,8MM (GSG-22), COM DESENVOLVIMENTO DE 66CM, INCLUSIVE IÇAMENTO MANUAL VERTICAL</t>
  </si>
  <si>
    <t>ED-50105</t>
  </si>
  <si>
    <t>FORNECIMENTO E ASSENTAMENTO DE TUBO PVC RÍGIDO, COLETOR DE ESGOTO LISO (JEI), DN 100 MM (4"), INCLUSIVE CONEXÕES</t>
  </si>
  <si>
    <t xml:space="preserve">DRENOS AR CONDICIONADO </t>
  </si>
  <si>
    <t>ED-50034</t>
  </si>
  <si>
    <t>FORNECIMENTO E ASSENTAMENTO DE TUBO PVC RÍGIDO, ESGOTO, PB - SÉRIE NORMAL, DN 40MM (1.1/2"), INCLUSIVE CONEXÕES</t>
  </si>
  <si>
    <t>ED-50705</t>
  </si>
  <si>
    <t>ENCHIMENTO DE RASGO EM ALVENARIA/CONCRETO COM ARGAMASSA, DIÂMETRO DE 32MM A 50MM (1.1/4" A 2"), INCLUSIVE ARGAMASSA, TRAÇO 1:2:8 (CIMENTO, CAL E AREIA), COM PREPARO MECANIZADO</t>
  </si>
  <si>
    <t>ED-50708</t>
  </si>
  <si>
    <t>RASGO EM ALVENARIA PARA PASSAGEM DE ELETRODUTO/TUBULAÇÃO, DIÂMETROS DE 32MM A 50MM (1.1/4" A 2"), EXCLUSIVE ENCHIMENTO</t>
  </si>
  <si>
    <t>ED-50764</t>
  </si>
  <si>
    <t>REVESTIMENTO COM IMPERMEABILIZANTE EM DUAS (2) CAMADAS SOBREPOSTAS DE ARGAMASSA, TRAÇO 1:3 (CIMENTO E AREIA) COM ADITIVO IMPERMEABILIZANTE, ESP. 20MM, INCLUSIVE PINTURA COM DUAS (2) DEMÃOS COM EMULSÃO ASFÁLTICA</t>
  </si>
  <si>
    <t>PINTURA</t>
  </si>
  <si>
    <t xml:space="preserve">FINALIZAÇÃO </t>
  </si>
  <si>
    <t>ED-50266</t>
  </si>
  <si>
    <t>LIMPEZA FINAL PARA ENTREGA DA OBRA</t>
  </si>
  <si>
    <t xml:space="preserve">SUB - TOTAL </t>
  </si>
  <si>
    <t>1.1</t>
  </si>
  <si>
    <t>1.2</t>
  </si>
  <si>
    <t>1.3</t>
  </si>
  <si>
    <t>5.1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</si>
  <si>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</si>
  <si>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</si>
  <si>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</si>
  <si>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</si>
  <si>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</si>
  <si>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</si>
  <si>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</si>
  <si>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</si>
  <si>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</si>
  <si>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</si>
  <si>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</si>
  <si>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</si>
  <si>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</si>
  <si>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</si>
  <si>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4.1</t>
  </si>
  <si>
    <t>4.2</t>
  </si>
  <si>
    <t>4.3</t>
  </si>
  <si>
    <t>5.2</t>
  </si>
  <si>
    <t>5.3</t>
  </si>
  <si>
    <t>5.4</t>
  </si>
  <si>
    <t>5.5</t>
  </si>
  <si>
    <t>6.1</t>
  </si>
  <si>
    <t>6.2</t>
  </si>
  <si>
    <t>6.3</t>
  </si>
  <si>
    <t>7.1</t>
  </si>
  <si>
    <t>8.1</t>
  </si>
  <si>
    <t>7.2</t>
  </si>
  <si>
    <t>7.3</t>
  </si>
  <si>
    <t>7.4</t>
  </si>
  <si>
    <t>7.5</t>
  </si>
  <si>
    <t>8.2</t>
  </si>
  <si>
    <t>8.3</t>
  </si>
  <si>
    <t>9.1</t>
  </si>
  <si>
    <t>9.2</t>
  </si>
  <si>
    <t>10.1</t>
  </si>
  <si>
    <t>10.2</t>
  </si>
  <si>
    <t>11.1</t>
  </si>
  <si>
    <t>11.2</t>
  </si>
  <si>
    <t>11.3</t>
  </si>
  <si>
    <t>11.4</t>
  </si>
  <si>
    <t>11.5</t>
  </si>
  <si>
    <t>12.1</t>
  </si>
  <si>
    <t xml:space="preserve">TOTAL DE TODOS OS ITENS </t>
  </si>
  <si>
    <t>VALOR TOTAL SEM BDI</t>
  </si>
  <si>
    <t>VALOR TOTAL COM BDI</t>
  </si>
  <si>
    <t>CONTRATANTE:</t>
  </si>
  <si>
    <t>ENDEREÇO:</t>
  </si>
  <si>
    <t>CONTRATADO:</t>
  </si>
  <si>
    <t>AV. PREFEITO JOSÉ ALVES DUARTE, 561 LOJA 01 CENTRO SÃO SEBASTIÃO DA VARGEM ALEGRE</t>
  </si>
  <si>
    <t xml:space="preserve">ENDEREÇO DA OBRA: </t>
  </si>
  <si>
    <t xml:space="preserve">RESPONSAVEL TECNICO </t>
  </si>
  <si>
    <t xml:space="preserve">REFERENCIAL </t>
  </si>
  <si>
    <t>BDI</t>
  </si>
  <si>
    <t>CÂMARA MUNICIPAL DE SÃO SEBASTIÃO DA VARGEM ALEGRE</t>
  </si>
  <si>
    <t>CREA:</t>
  </si>
  <si>
    <t>AVENIDA PREFEITO JOSE ALVES DUARTE ,882 , BAIRRO NOBERTO VIEIRA DE ALMEIDA PACHECO SÃO SEBASTIÃO DA VARGEM ALEGRE</t>
  </si>
  <si>
    <t>281306MG</t>
  </si>
  <si>
    <t>SAMUEL EMIDIO DE OLIVEIRA</t>
  </si>
  <si>
    <t xml:space="preserve"> </t>
  </si>
  <si>
    <t>SAMUEL EMÍDIO</t>
  </si>
  <si>
    <t>AVENIDA PREFEITO JOSE ALVES DUARTE ,882 , BAIRRO NOBERTO VIEIRA DE ALMEIDA</t>
  </si>
  <si>
    <t>ED-9317</t>
  </si>
  <si>
    <t>PISO EM CONCRETO, PREPARADO EM OBRA COM BETONEIRA, FCK 10MPA, SEM ARMAÇÃO, ACABAMENTO RÚSTICO, ESP. 5CM, INCLUSIVE FORNECIMENTO, LANÇAMENTO, ADENSAMENTO, SARRAFEAMENTO, EXCLUSIVE JUNTA DE DILATAÇÃO</t>
  </si>
  <si>
    <t>ED-50542</t>
  </si>
  <si>
    <t>REVESTIMENTO COM CERÂMICA APLICADO EM PISO, ACABAMENTO ESMALTADO, AMBIENTE INTERNO, PADRÃO EXTRA, DIMENSÃO DA PEÇA ATÉ 2025 CM2, PEI V, ASSENTAMENTO COM ARGAMASSA INDUSTRIALIZADA, INCLUSIVE REJUNTAMENTO</t>
  </si>
  <si>
    <t>ED-50997</t>
  </si>
  <si>
    <t>PEITORIL DE GRANITO, NA COR CINZA ANDORINHA, COM
PINGADEIRA, ESP. 2CM, ACABAMENTO POLIDO, ASSENTAMENTO
COM ARGAMASSA INDUSTRIALIZADA, INCLUSIVE REJUNTAMENTO</t>
  </si>
  <si>
    <t>SICOR - MG: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</si>
</sst>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44" fontId="5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44" fontId="4" fillId="2" borderId="1" xfId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44" fontId="0" fillId="2" borderId="0" xfId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 applyProtection="1">
      <alignment horizontal="left" wrapText="1"/>
    </xf>
    <xf numFmtId="0" fontId="4" fillId="2" borderId="1" xfId="3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4" xfId="3" applyFont="1" applyFill="1" applyBorder="1" applyAlignment="1" applyProtection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3" borderId="1" xfId="3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right" vertical="top" wrapText="1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9526</xdr:rowOff>
    </xdr:from>
    <xdr:to>
      <xdr:col>8</xdr:col>
      <xdr:colOff>19050</xdr:colOff>
      <xdr:row>7</xdr:row>
      <xdr:rowOff>28576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7A59560-FFBE-AF6A-BEED-A7F8FC3DA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9526"/>
          <a:ext cx="4524375" cy="20764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view="pageBreakPreview" topLeftCell="B1" zoomScaleNormal="100" zoomScaleSheetLayoutView="100" workbookViewId="0">
      <selection activeCell="C8" sqref="C8:E8"/>
    </sheetView>
  </sheetViews>
  <sheetFormatPr defaultColWidth="9.125" defaultRowHeight="14.25"/>
  <cols>
    <col min="1" max="1" width="14.875" style="12" customWidth="1"/>
    <col min="2" max="2" width="11.25" style="12" customWidth="1"/>
    <col min="3" max="3" width="55.125" style="13" customWidth="1"/>
    <col min="4" max="4" width="9.75" style="12" bestFit="1" customWidth="1"/>
    <col min="5" max="5" width="24.125" style="14" customWidth="1"/>
    <col min="6" max="6" width="17.625" style="12" customWidth="1"/>
    <col min="7" max="7" width="24.375" style="12" bestFit="1" customWidth="1"/>
    <col min="8" max="8" width="25.625" style="12" bestFit="1" customWidth="1"/>
    <col min="9" max="16384" width="9.125" style="1"/>
  </cols>
  <sheetData>
    <row r="1" spans="1:8" ht="25.5" customHeight="1">
      <c r="A1" s="18" t="s">
        <v>160</v>
      </c>
      <c r="B1" s="18"/>
      <c r="C1" s="17" t="s">
        <v>168</v>
      </c>
      <c r="D1" s="17"/>
      <c r="E1" s="17"/>
      <c r="F1" s="15" t="s">
        <v>173</v>
      </c>
      <c r="G1" s="15"/>
      <c r="H1" s="15"/>
    </row>
    <row r="2" spans="1:8" ht="25.5" customHeight="1">
      <c r="A2" s="18" t="s">
        <v>161</v>
      </c>
      <c r="B2" s="18"/>
      <c r="C2" s="18" t="s">
        <v>175</v>
      </c>
      <c r="D2" s="18"/>
      <c r="E2" s="18"/>
      <c r="F2" s="15"/>
      <c r="G2" s="15"/>
      <c r="H2" s="15"/>
    </row>
    <row r="3" spans="1:8" ht="25.5" customHeight="1">
      <c r="A3" s="18" t="s">
        <v>162</v>
      </c>
      <c r="B3" s="18"/>
      <c r="C3" s="18" t="s">
        <v>174</v>
      </c>
      <c r="D3" s="18"/>
      <c r="E3" s="18"/>
      <c r="F3" s="15"/>
      <c r="G3" s="15"/>
      <c r="H3" s="15"/>
    </row>
    <row r="4" spans="1:8" s="2" customFormat="1" ht="19.5" customHeight="1">
      <c r="A4" s="18" t="s">
        <v>169</v>
      </c>
      <c r="B4" s="18"/>
      <c r="C4" s="18" t="s">
        <v>171</v>
      </c>
      <c r="D4" s="18"/>
      <c r="E4" s="18"/>
      <c r="F4" s="15"/>
      <c r="G4" s="15"/>
      <c r="H4" s="15"/>
    </row>
    <row r="5" spans="1:8" ht="25.5" customHeight="1">
      <c r="A5" s="18" t="s">
        <v>161</v>
      </c>
      <c r="B5" s="18"/>
      <c r="C5" s="17" t="s">
        <v>163</v>
      </c>
      <c r="D5" s="17"/>
      <c r="E5" s="17"/>
      <c r="F5" s="15"/>
      <c r="G5" s="15"/>
      <c r="H5" s="15"/>
    </row>
    <row r="6" spans="1:8" ht="25.5" customHeight="1">
      <c r="A6" s="23" t="s">
        <v>164</v>
      </c>
      <c r="B6" s="23"/>
      <c r="C6" s="19" t="s">
        <v>170</v>
      </c>
      <c r="D6" s="20"/>
      <c r="E6" s="21"/>
      <c r="F6" s="15"/>
      <c r="G6" s="15"/>
      <c r="H6" s="15"/>
    </row>
    <row r="7" spans="1:8">
      <c r="A7" s="16" t="s">
        <v>165</v>
      </c>
      <c r="B7" s="16"/>
      <c r="C7" s="22" t="s">
        <v>172</v>
      </c>
      <c r="D7" s="22"/>
      <c r="E7" s="22"/>
      <c r="F7" s="15"/>
      <c r="G7" s="15"/>
      <c r="H7" s="15"/>
    </row>
    <row r="8" spans="1:8">
      <c r="A8" s="16" t="s">
        <v>166</v>
      </c>
      <c r="B8" s="16"/>
      <c r="C8" s="22" t="s">
        <v>182</v>
      </c>
      <c r="D8" s="22"/>
      <c r="E8" s="22"/>
      <c r="F8" s="3" t="s">
        <v>167</v>
      </c>
      <c r="G8" s="4">
        <v>0.2823</v>
      </c>
      <c r="H8" s="3"/>
    </row>
    <row r="9" spans="1:8">
      <c r="A9" s="3" t="s">
        <v>0</v>
      </c>
      <c r="B9" s="3" t="s">
        <v>1</v>
      </c>
      <c r="C9" s="5" t="s">
        <v>2</v>
      </c>
      <c r="D9" s="3" t="s">
        <v>3</v>
      </c>
      <c r="E9" s="6" t="s">
        <v>4</v>
      </c>
      <c r="F9" s="3" t="s">
        <v>73</v>
      </c>
      <c r="G9" s="3" t="s">
        <v>158</v>
      </c>
      <c r="H9" s="3" t="s">
        <v>159</v>
      </c>
    </row>
    <row r="10" spans="1:8">
      <c r="A10" s="7">
        <v>1</v>
      </c>
      <c r="B10" s="7"/>
      <c r="C10" s="8" t="s">
        <v>74</v>
      </c>
      <c r="D10" s="7"/>
      <c r="E10" s="9"/>
      <c r="F10" s="7"/>
      <c r="G10" s="7"/>
      <c r="H10" s="7"/>
    </row>
    <row r="11" spans="1:8" ht="76.5">
      <c r="A11" s="3" t="s">
        <v>111</v>
      </c>
      <c r="B11" s="3" t="s">
        <v>6</v>
      </c>
      <c r="C11" s="5" t="s">
        <v>7</v>
      </c>
      <c r="D11" s="3" t="s">
        <v>8</v>
      </c>
      <c r="E11" s="6">
        <v>1130.27</v>
      </c>
      <c r="F11" s="3">
        <v>1</v>
      </c>
      <c r="G11" s="10">
        <f>E11*F11</f>
        <v>1130.27</v>
      </c>
      <c r="H11" s="10">
        <f>G11+(G11*G$8)</f>
        <v>1449.345221</v>
      </c>
    </row>
    <row r="12" spans="1:8" ht="51">
      <c r="A12" s="3" t="s">
        <v>112</v>
      </c>
      <c r="B12" s="3" t="s">
        <v>10</v>
      </c>
      <c r="C12" s="5" t="s">
        <v>11</v>
      </c>
      <c r="D12" s="3" t="s">
        <v>5</v>
      </c>
      <c r="E12" s="6">
        <v>17.23</v>
      </c>
      <c r="F12" s="3">
        <v>37.85</v>
      </c>
      <c r="G12" s="10">
        <f t="shared" ref="G12:G75" si="0">E12*F12</f>
        <v>652.15550000000007</v>
      </c>
      <c r="H12" s="10">
        <f t="shared" ref="H12:H75" si="1">G12+(G12*G$8)</f>
        <v>836.25899765000008</v>
      </c>
    </row>
    <row r="13" spans="1:8" ht="51">
      <c r="A13" s="3" t="s">
        <v>113</v>
      </c>
      <c r="B13" s="3" t="s">
        <v>12</v>
      </c>
      <c r="C13" s="5" t="s">
        <v>13</v>
      </c>
      <c r="D13" s="3" t="s">
        <v>5</v>
      </c>
      <c r="E13" s="6">
        <v>18.46</v>
      </c>
      <c r="F13" s="3">
        <f>37.85+40.86+81.7</f>
        <v>160.41000000000003</v>
      </c>
      <c r="G13" s="10">
        <f t="shared" si="0"/>
        <v>2961.1686000000004</v>
      </c>
      <c r="H13" s="10">
        <f t="shared" si="1"/>
        <v>3797.1064957800004</v>
      </c>
    </row>
    <row r="14" spans="1:8" ht="51">
      <c r="A14" s="3" t="s">
        <v>115</v>
      </c>
      <c r="B14" s="3" t="s">
        <v>14</v>
      </c>
      <c r="C14" s="5" t="s">
        <v>15</v>
      </c>
      <c r="D14" s="3" t="s">
        <v>5</v>
      </c>
      <c r="E14" s="6">
        <v>19.39</v>
      </c>
      <c r="F14" s="3">
        <v>1</v>
      </c>
      <c r="G14" s="10">
        <f t="shared" si="0"/>
        <v>19.39</v>
      </c>
      <c r="H14" s="10">
        <f t="shared" si="1"/>
        <v>24.863797000000002</v>
      </c>
    </row>
    <row r="15" spans="1:8" ht="51">
      <c r="A15" s="3" t="s">
        <v>116</v>
      </c>
      <c r="B15" s="3" t="s">
        <v>16</v>
      </c>
      <c r="C15" s="5" t="s">
        <v>17</v>
      </c>
      <c r="D15" s="3" t="s">
        <v>18</v>
      </c>
      <c r="E15" s="6">
        <v>60.94</v>
      </c>
      <c r="F15" s="3">
        <v>45</v>
      </c>
      <c r="G15" s="10">
        <f t="shared" si="0"/>
        <v>2742.2999999999997</v>
      </c>
      <c r="H15" s="10">
        <f t="shared" si="1"/>
        <v>3516.4512899999995</v>
      </c>
    </row>
    <row r="16" spans="1:8">
      <c r="A16" s="3"/>
      <c r="B16" s="3"/>
      <c r="C16" s="24" t="s">
        <v>110</v>
      </c>
      <c r="D16" s="24"/>
      <c r="E16" s="24"/>
      <c r="F16" s="24"/>
      <c r="G16" s="11">
        <f>SUM(G11:G15)</f>
        <v>7505.2841000000008</v>
      </c>
      <c r="H16" s="11">
        <f>SUM(H11:H15)</f>
        <v>9624.0258014299998</v>
      </c>
    </row>
    <row r="17" spans="1:8">
      <c r="A17" s="7">
        <v>2</v>
      </c>
      <c r="B17" s="3"/>
      <c r="C17" s="8" t="s">
        <v>75</v>
      </c>
      <c r="D17" s="3"/>
      <c r="E17" s="6"/>
      <c r="F17" s="3"/>
      <c r="G17" s="10"/>
      <c r="H17" s="10">
        <f t="shared" si="1"/>
        <v>0</v>
      </c>
    </row>
    <row r="18" spans="1:8" ht="38.25">
      <c r="A18" s="3" t="s">
        <v>117</v>
      </c>
      <c r="B18" s="3" t="s">
        <v>19</v>
      </c>
      <c r="C18" s="5" t="s">
        <v>20</v>
      </c>
      <c r="D18" s="3" t="s">
        <v>9</v>
      </c>
      <c r="E18" s="6">
        <v>41.84</v>
      </c>
      <c r="F18" s="3">
        <v>21.376000000000001</v>
      </c>
      <c r="G18" s="10">
        <f t="shared" si="0"/>
        <v>894.37184000000013</v>
      </c>
      <c r="H18" s="10">
        <f t="shared" si="1"/>
        <v>1146.8530104320002</v>
      </c>
    </row>
    <row r="19" spans="1:8" ht="25.5">
      <c r="A19" s="3" t="s">
        <v>118</v>
      </c>
      <c r="B19" s="3" t="s">
        <v>21</v>
      </c>
      <c r="C19" s="5" t="s">
        <v>22</v>
      </c>
      <c r="D19" s="3" t="s">
        <v>5</v>
      </c>
      <c r="E19" s="6">
        <v>24.08</v>
      </c>
      <c r="F19" s="3">
        <v>27.94</v>
      </c>
      <c r="G19" s="10">
        <f t="shared" si="0"/>
        <v>672.79520000000002</v>
      </c>
      <c r="H19" s="10">
        <f t="shared" si="1"/>
        <v>862.72528496000007</v>
      </c>
    </row>
    <row r="20" spans="1:8" ht="25.5">
      <c r="A20" s="3" t="s">
        <v>119</v>
      </c>
      <c r="B20" s="3" t="s">
        <v>23</v>
      </c>
      <c r="C20" s="5" t="s">
        <v>24</v>
      </c>
      <c r="D20" s="3" t="s">
        <v>9</v>
      </c>
      <c r="E20" s="6">
        <v>71.42</v>
      </c>
      <c r="F20" s="3">
        <v>13.5</v>
      </c>
      <c r="G20" s="10">
        <f t="shared" si="0"/>
        <v>964.17000000000007</v>
      </c>
      <c r="H20" s="10">
        <f t="shared" si="1"/>
        <v>1236.3551910000001</v>
      </c>
    </row>
    <row r="21" spans="1:8" ht="25.5">
      <c r="A21" s="3" t="s">
        <v>120</v>
      </c>
      <c r="B21" s="3" t="s">
        <v>25</v>
      </c>
      <c r="C21" s="5" t="s">
        <v>26</v>
      </c>
      <c r="D21" s="3" t="s">
        <v>27</v>
      </c>
      <c r="E21" s="6">
        <v>14</v>
      </c>
      <c r="F21" s="3">
        <v>1033.5</v>
      </c>
      <c r="G21" s="10">
        <f t="shared" si="0"/>
        <v>14469</v>
      </c>
      <c r="H21" s="10">
        <f t="shared" si="1"/>
        <v>18553.598699999999</v>
      </c>
    </row>
    <row r="22" spans="1:8" ht="25.5">
      <c r="A22" s="3" t="s">
        <v>121</v>
      </c>
      <c r="B22" s="3" t="s">
        <v>28</v>
      </c>
      <c r="C22" s="5" t="s">
        <v>29</v>
      </c>
      <c r="D22" s="3" t="s">
        <v>27</v>
      </c>
      <c r="E22" s="6">
        <v>14.81</v>
      </c>
      <c r="F22" s="3">
        <v>291.10000000000002</v>
      </c>
      <c r="G22" s="10">
        <f t="shared" si="0"/>
        <v>4311.1910000000007</v>
      </c>
      <c r="H22" s="10">
        <f t="shared" si="1"/>
        <v>5528.2402193000007</v>
      </c>
    </row>
    <row r="23" spans="1:8" ht="25.5">
      <c r="A23" s="3" t="s">
        <v>122</v>
      </c>
      <c r="B23" s="3" t="s">
        <v>30</v>
      </c>
      <c r="C23" s="5" t="s">
        <v>31</v>
      </c>
      <c r="D23" s="3" t="s">
        <v>5</v>
      </c>
      <c r="E23" s="6">
        <v>75.88</v>
      </c>
      <c r="F23" s="3">
        <v>200.06</v>
      </c>
      <c r="G23" s="10">
        <f t="shared" si="0"/>
        <v>15180.552799999999</v>
      </c>
      <c r="H23" s="10">
        <f t="shared" si="1"/>
        <v>19466.022855439998</v>
      </c>
    </row>
    <row r="24" spans="1:8" ht="38.25">
      <c r="A24" s="3" t="s">
        <v>123</v>
      </c>
      <c r="B24" s="3" t="s">
        <v>32</v>
      </c>
      <c r="C24" s="5" t="s">
        <v>33</v>
      </c>
      <c r="D24" s="3" t="s">
        <v>34</v>
      </c>
      <c r="E24" s="6">
        <v>19.059999999999999</v>
      </c>
      <c r="F24" s="3">
        <v>47.13</v>
      </c>
      <c r="G24" s="10">
        <f t="shared" si="0"/>
        <v>898.29779999999994</v>
      </c>
      <c r="H24" s="10">
        <f t="shared" si="1"/>
        <v>1151.88726894</v>
      </c>
    </row>
    <row r="25" spans="1:8" ht="38.25">
      <c r="A25" s="3" t="s">
        <v>124</v>
      </c>
      <c r="B25" s="3" t="s">
        <v>35</v>
      </c>
      <c r="C25" s="5" t="s">
        <v>36</v>
      </c>
      <c r="D25" s="3" t="s">
        <v>9</v>
      </c>
      <c r="E25" s="6">
        <v>788.38</v>
      </c>
      <c r="F25" s="3">
        <v>18.5</v>
      </c>
      <c r="G25" s="10">
        <f t="shared" si="0"/>
        <v>14585.03</v>
      </c>
      <c r="H25" s="10">
        <f t="shared" si="1"/>
        <v>18702.383969000002</v>
      </c>
    </row>
    <row r="26" spans="1:8" ht="51">
      <c r="A26" s="3" t="s">
        <v>125</v>
      </c>
      <c r="B26" s="3" t="s">
        <v>176</v>
      </c>
      <c r="C26" s="5" t="s">
        <v>177</v>
      </c>
      <c r="D26" s="3" t="s">
        <v>5</v>
      </c>
      <c r="E26" s="6">
        <v>56.9</v>
      </c>
      <c r="F26" s="3">
        <f>41+80.49</f>
        <v>121.49</v>
      </c>
      <c r="G26" s="10">
        <f t="shared" si="0"/>
        <v>6912.7809999999999</v>
      </c>
      <c r="H26" s="10">
        <f t="shared" si="1"/>
        <v>8864.2590763000007</v>
      </c>
    </row>
    <row r="27" spans="1:8">
      <c r="A27" s="3"/>
      <c r="B27" s="3"/>
      <c r="C27" s="24" t="s">
        <v>110</v>
      </c>
      <c r="D27" s="24"/>
      <c r="E27" s="24"/>
      <c r="F27" s="24"/>
      <c r="G27" s="11">
        <f>SUM(G18:G26)</f>
        <v>58888.189639999997</v>
      </c>
      <c r="H27" s="11">
        <f>SUM(H18:H26)</f>
        <v>75512.325575372015</v>
      </c>
    </row>
    <row r="28" spans="1:8">
      <c r="A28" s="7">
        <v>3</v>
      </c>
      <c r="B28" s="3"/>
      <c r="C28" s="8" t="s">
        <v>76</v>
      </c>
      <c r="D28" s="3"/>
      <c r="E28" s="6"/>
      <c r="F28" s="3"/>
      <c r="G28" s="10"/>
      <c r="H28" s="10">
        <f t="shared" si="1"/>
        <v>0</v>
      </c>
    </row>
    <row r="29" spans="1:8" ht="38.25">
      <c r="A29" s="3" t="s">
        <v>126</v>
      </c>
      <c r="B29" s="3" t="s">
        <v>37</v>
      </c>
      <c r="C29" s="5" t="s">
        <v>38</v>
      </c>
      <c r="D29" s="3" t="s">
        <v>5</v>
      </c>
      <c r="E29" s="6">
        <v>67.900000000000006</v>
      </c>
      <c r="F29" s="3">
        <f>142.6+17.44</f>
        <v>160.04</v>
      </c>
      <c r="G29" s="10">
        <f t="shared" si="0"/>
        <v>10866.716</v>
      </c>
      <c r="H29" s="10">
        <f t="shared" si="1"/>
        <v>13934.3899268</v>
      </c>
    </row>
    <row r="30" spans="1:8" ht="51">
      <c r="A30" s="3" t="s">
        <v>127</v>
      </c>
      <c r="B30" s="3" t="s">
        <v>39</v>
      </c>
      <c r="C30" s="5" t="s">
        <v>40</v>
      </c>
      <c r="D30" s="3" t="s">
        <v>9</v>
      </c>
      <c r="E30" s="6">
        <v>3544.33</v>
      </c>
      <c r="F30" s="3">
        <v>0.3</v>
      </c>
      <c r="G30" s="10">
        <f t="shared" si="0"/>
        <v>1063.299</v>
      </c>
      <c r="H30" s="10">
        <f t="shared" si="1"/>
        <v>1363.4683077</v>
      </c>
    </row>
    <row r="31" spans="1:8" ht="63.75">
      <c r="A31" s="3" t="s">
        <v>128</v>
      </c>
      <c r="B31" s="3" t="s">
        <v>104</v>
      </c>
      <c r="C31" s="5" t="s">
        <v>105</v>
      </c>
      <c r="D31" s="3" t="s">
        <v>5</v>
      </c>
      <c r="E31" s="6">
        <v>73.08</v>
      </c>
      <c r="F31" s="3">
        <v>23.55</v>
      </c>
      <c r="G31" s="10">
        <f t="shared" si="0"/>
        <v>1721.0340000000001</v>
      </c>
      <c r="H31" s="10">
        <f t="shared" si="1"/>
        <v>2206.8818982000003</v>
      </c>
    </row>
    <row r="32" spans="1:8">
      <c r="A32" s="3"/>
      <c r="B32" s="3"/>
      <c r="C32" s="24" t="s">
        <v>110</v>
      </c>
      <c r="D32" s="24"/>
      <c r="E32" s="24"/>
      <c r="F32" s="24"/>
      <c r="G32" s="11">
        <f>SUM(G29:G31)</f>
        <v>13651.048999999999</v>
      </c>
      <c r="H32" s="11">
        <f>SUM(H29:H31)</f>
        <v>17504.740132700001</v>
      </c>
    </row>
    <row r="33" spans="1:8">
      <c r="A33" s="7">
        <v>4</v>
      </c>
      <c r="B33" s="3"/>
      <c r="C33" s="8" t="s">
        <v>77</v>
      </c>
      <c r="D33" s="3"/>
      <c r="E33" s="6"/>
      <c r="F33" s="3"/>
      <c r="G33" s="10"/>
      <c r="H33" s="10">
        <f t="shared" si="1"/>
        <v>0</v>
      </c>
    </row>
    <row r="34" spans="1:8" ht="51">
      <c r="A34" s="3" t="s">
        <v>129</v>
      </c>
      <c r="B34" s="3" t="s">
        <v>41</v>
      </c>
      <c r="C34" s="5" t="s">
        <v>42</v>
      </c>
      <c r="D34" s="3" t="s">
        <v>5</v>
      </c>
      <c r="E34" s="6">
        <v>16.2</v>
      </c>
      <c r="F34" s="3">
        <f>322+17.44*2</f>
        <v>356.88</v>
      </c>
      <c r="G34" s="10">
        <f t="shared" si="0"/>
        <v>5781.4559999999992</v>
      </c>
      <c r="H34" s="10">
        <f t="shared" si="1"/>
        <v>7413.5610287999989</v>
      </c>
    </row>
    <row r="35" spans="1:8" ht="38.25">
      <c r="A35" s="3" t="s">
        <v>130</v>
      </c>
      <c r="B35" s="3" t="s">
        <v>43</v>
      </c>
      <c r="C35" s="5" t="s">
        <v>44</v>
      </c>
      <c r="D35" s="3" t="s">
        <v>5</v>
      </c>
      <c r="E35" s="6">
        <v>34.71</v>
      </c>
      <c r="F35" s="3">
        <f>F34</f>
        <v>356.88</v>
      </c>
      <c r="G35" s="10">
        <f t="shared" si="0"/>
        <v>12387.3048</v>
      </c>
      <c r="H35" s="10">
        <f t="shared" si="1"/>
        <v>15884.240945039999</v>
      </c>
    </row>
    <row r="36" spans="1:8" ht="51">
      <c r="A36" s="3" t="s">
        <v>131</v>
      </c>
      <c r="B36" s="3" t="s">
        <v>45</v>
      </c>
      <c r="C36" s="5" t="s">
        <v>46</v>
      </c>
      <c r="D36" s="3" t="s">
        <v>5</v>
      </c>
      <c r="E36" s="6">
        <v>36.94</v>
      </c>
      <c r="F36" s="3">
        <f>F34</f>
        <v>356.88</v>
      </c>
      <c r="G36" s="10">
        <f t="shared" si="0"/>
        <v>13183.147199999999</v>
      </c>
      <c r="H36" s="10">
        <f t="shared" si="1"/>
        <v>16904.749654560001</v>
      </c>
    </row>
    <row r="37" spans="1:8">
      <c r="A37" s="3"/>
      <c r="B37" s="3"/>
      <c r="C37" s="24" t="s">
        <v>110</v>
      </c>
      <c r="D37" s="24"/>
      <c r="E37" s="24"/>
      <c r="F37" s="24"/>
      <c r="G37" s="11">
        <f>SUM(G34:G36)</f>
        <v>31351.907999999999</v>
      </c>
      <c r="H37" s="11">
        <f>SUM(H34:H36)</f>
        <v>40202.551628399997</v>
      </c>
    </row>
    <row r="38" spans="1:8">
      <c r="A38" s="7">
        <v>5</v>
      </c>
      <c r="B38" s="3"/>
      <c r="C38" s="8" t="s">
        <v>86</v>
      </c>
      <c r="D38" s="3"/>
      <c r="E38" s="6"/>
      <c r="F38" s="3"/>
      <c r="G38" s="10"/>
      <c r="H38" s="10">
        <f t="shared" si="1"/>
        <v>0</v>
      </c>
    </row>
    <row r="39" spans="1:8" ht="63.75">
      <c r="A39" s="3" t="s">
        <v>114</v>
      </c>
      <c r="B39" s="3" t="s">
        <v>87</v>
      </c>
      <c r="C39" s="5" t="s">
        <v>88</v>
      </c>
      <c r="D39" s="3" t="s">
        <v>27</v>
      </c>
      <c r="E39" s="6">
        <v>21.4</v>
      </c>
      <c r="F39" s="3">
        <f>34*16.5</f>
        <v>561</v>
      </c>
      <c r="G39" s="10">
        <f t="shared" si="0"/>
        <v>12005.4</v>
      </c>
      <c r="H39" s="10">
        <f t="shared" si="1"/>
        <v>15394.52442</v>
      </c>
    </row>
    <row r="40" spans="1:8" ht="38.25">
      <c r="A40" s="3" t="s">
        <v>132</v>
      </c>
      <c r="B40" s="3" t="s">
        <v>89</v>
      </c>
      <c r="C40" s="5" t="s">
        <v>90</v>
      </c>
      <c r="D40" s="3" t="s">
        <v>5</v>
      </c>
      <c r="E40" s="6">
        <v>91.84</v>
      </c>
      <c r="F40" s="3">
        <v>102.29</v>
      </c>
      <c r="G40" s="10">
        <f t="shared" si="0"/>
        <v>9394.3136000000013</v>
      </c>
      <c r="H40" s="10">
        <f t="shared" si="1"/>
        <v>12046.328329280001</v>
      </c>
    </row>
    <row r="41" spans="1:8" ht="38.25">
      <c r="A41" s="3" t="s">
        <v>133</v>
      </c>
      <c r="B41" s="3" t="s">
        <v>91</v>
      </c>
      <c r="C41" s="5" t="s">
        <v>92</v>
      </c>
      <c r="D41" s="3" t="s">
        <v>18</v>
      </c>
      <c r="E41" s="6">
        <v>47.13</v>
      </c>
      <c r="F41" s="3">
        <f>60.65*2</f>
        <v>121.3</v>
      </c>
      <c r="G41" s="10">
        <f t="shared" si="0"/>
        <v>5716.8690000000006</v>
      </c>
      <c r="H41" s="10">
        <f t="shared" si="1"/>
        <v>7330.7411187000007</v>
      </c>
    </row>
    <row r="42" spans="1:8" ht="38.25">
      <c r="A42" s="3" t="s">
        <v>134</v>
      </c>
      <c r="B42" s="3" t="s">
        <v>93</v>
      </c>
      <c r="C42" s="5" t="s">
        <v>94</v>
      </c>
      <c r="D42" s="3" t="s">
        <v>18</v>
      </c>
      <c r="E42" s="6">
        <v>89.14</v>
      </c>
      <c r="F42" s="3">
        <f>14.6+5.03+7.39</f>
        <v>27.02</v>
      </c>
      <c r="G42" s="10">
        <f t="shared" si="0"/>
        <v>2408.5628000000002</v>
      </c>
      <c r="H42" s="10">
        <f t="shared" si="1"/>
        <v>3088.5000784399999</v>
      </c>
    </row>
    <row r="43" spans="1:8" ht="38.25">
      <c r="A43" s="3" t="s">
        <v>135</v>
      </c>
      <c r="B43" s="3" t="s">
        <v>95</v>
      </c>
      <c r="C43" s="5" t="s">
        <v>96</v>
      </c>
      <c r="D43" s="3" t="s">
        <v>18</v>
      </c>
      <c r="E43" s="6">
        <v>33.64</v>
      </c>
      <c r="F43" s="3">
        <v>32.15</v>
      </c>
      <c r="G43" s="10">
        <f t="shared" si="0"/>
        <v>1081.5260000000001</v>
      </c>
      <c r="H43" s="10">
        <f t="shared" si="1"/>
        <v>1386.8407898</v>
      </c>
    </row>
    <row r="44" spans="1:8">
      <c r="A44" s="3"/>
      <c r="B44" s="3"/>
      <c r="C44" s="24" t="s">
        <v>110</v>
      </c>
      <c r="D44" s="24"/>
      <c r="E44" s="24"/>
      <c r="F44" s="24"/>
      <c r="G44" s="11">
        <f>SUM(G39:G43)</f>
        <v>30606.671400000003</v>
      </c>
      <c r="H44" s="11">
        <f>SUM(H39:H43)</f>
        <v>39246.934736220006</v>
      </c>
    </row>
    <row r="45" spans="1:8">
      <c r="A45" s="7">
        <v>6</v>
      </c>
      <c r="B45" s="3"/>
      <c r="C45" s="8" t="s">
        <v>81</v>
      </c>
      <c r="D45" s="3"/>
      <c r="E45" s="6"/>
      <c r="F45" s="3"/>
      <c r="G45" s="10"/>
      <c r="H45" s="10">
        <f t="shared" si="1"/>
        <v>0</v>
      </c>
    </row>
    <row r="46" spans="1:8" ht="51">
      <c r="A46" s="3" t="s">
        <v>136</v>
      </c>
      <c r="B46" s="3" t="s">
        <v>82</v>
      </c>
      <c r="C46" s="5" t="s">
        <v>83</v>
      </c>
      <c r="D46" s="3" t="s">
        <v>5</v>
      </c>
      <c r="E46" s="6">
        <v>349.85</v>
      </c>
      <c r="F46" s="3">
        <v>5.28</v>
      </c>
      <c r="G46" s="10">
        <f t="shared" si="0"/>
        <v>1847.2080000000003</v>
      </c>
      <c r="H46" s="10">
        <f t="shared" si="1"/>
        <v>2368.6748184000003</v>
      </c>
    </row>
    <row r="47" spans="1:8" ht="51">
      <c r="A47" s="3" t="s">
        <v>137</v>
      </c>
      <c r="B47" s="3" t="s">
        <v>84</v>
      </c>
      <c r="C47" s="5" t="s">
        <v>85</v>
      </c>
      <c r="D47" s="3" t="s">
        <v>5</v>
      </c>
      <c r="E47" s="6">
        <v>481.52</v>
      </c>
      <c r="F47" s="3">
        <v>14.09</v>
      </c>
      <c r="G47" s="10">
        <f t="shared" si="0"/>
        <v>6784.6167999999998</v>
      </c>
      <c r="H47" s="10">
        <f t="shared" si="1"/>
        <v>8699.9141226399988</v>
      </c>
    </row>
    <row r="48" spans="1:8" ht="38.25">
      <c r="A48" s="3" t="s">
        <v>138</v>
      </c>
      <c r="B48" s="3" t="s">
        <v>180</v>
      </c>
      <c r="C48" s="5" t="s">
        <v>181</v>
      </c>
      <c r="D48" s="3" t="s">
        <v>5</v>
      </c>
      <c r="E48" s="6">
        <v>322.95999999999998</v>
      </c>
      <c r="F48" s="3">
        <v>1.5</v>
      </c>
      <c r="G48" s="10">
        <f t="shared" si="0"/>
        <v>484.43999999999994</v>
      </c>
      <c r="H48" s="10">
        <f t="shared" si="1"/>
        <v>621.19741199999999</v>
      </c>
    </row>
    <row r="49" spans="1:8">
      <c r="A49" s="3"/>
      <c r="B49" s="3"/>
      <c r="C49" s="24" t="s">
        <v>110</v>
      </c>
      <c r="D49" s="24"/>
      <c r="E49" s="24"/>
      <c r="F49" s="24"/>
      <c r="G49" s="11">
        <f>SUM(G46:G48)</f>
        <v>9116.2648000000008</v>
      </c>
      <c r="H49" s="11">
        <f>SUM(H46:H48)</f>
        <v>11689.786353039999</v>
      </c>
    </row>
    <row r="50" spans="1:8">
      <c r="A50" s="7">
        <v>7</v>
      </c>
      <c r="B50" s="3"/>
      <c r="C50" s="8" t="s">
        <v>78</v>
      </c>
      <c r="D50" s="3"/>
      <c r="E50" s="6"/>
      <c r="F50" s="3"/>
      <c r="G50" s="10"/>
      <c r="H50" s="10">
        <f t="shared" si="1"/>
        <v>0</v>
      </c>
    </row>
    <row r="51" spans="1:8" ht="114.75">
      <c r="A51" s="3" t="s">
        <v>139</v>
      </c>
      <c r="B51" s="3" t="s">
        <v>53</v>
      </c>
      <c r="C51" s="5" t="s">
        <v>54</v>
      </c>
      <c r="D51" s="3" t="s">
        <v>8</v>
      </c>
      <c r="E51" s="6">
        <v>244.1</v>
      </c>
      <c r="F51" s="3">
        <v>5</v>
      </c>
      <c r="G51" s="10">
        <f t="shared" si="0"/>
        <v>1220.5</v>
      </c>
      <c r="H51" s="10">
        <f t="shared" si="1"/>
        <v>1565.0471499999999</v>
      </c>
    </row>
    <row r="52" spans="1:8" ht="89.25">
      <c r="A52" s="3" t="s">
        <v>141</v>
      </c>
      <c r="B52" s="3" t="s">
        <v>55</v>
      </c>
      <c r="C52" s="5" t="s">
        <v>56</v>
      </c>
      <c r="D52" s="3" t="s">
        <v>8</v>
      </c>
      <c r="E52" s="6">
        <v>144.97</v>
      </c>
      <c r="F52" s="3">
        <v>8</v>
      </c>
      <c r="G52" s="10">
        <f t="shared" si="0"/>
        <v>1159.76</v>
      </c>
      <c r="H52" s="10">
        <f t="shared" si="1"/>
        <v>1487.1602479999999</v>
      </c>
    </row>
    <row r="53" spans="1:8" ht="127.5">
      <c r="A53" s="3" t="s">
        <v>142</v>
      </c>
      <c r="B53" s="3" t="s">
        <v>57</v>
      </c>
      <c r="C53" s="5" t="s">
        <v>58</v>
      </c>
      <c r="D53" s="3" t="s">
        <v>8</v>
      </c>
      <c r="E53" s="6">
        <v>278.86</v>
      </c>
      <c r="F53" s="3">
        <v>17</v>
      </c>
      <c r="G53" s="10">
        <f t="shared" si="0"/>
        <v>4740.62</v>
      </c>
      <c r="H53" s="10">
        <f t="shared" si="1"/>
        <v>6078.8970259999996</v>
      </c>
    </row>
    <row r="54" spans="1:8" ht="102">
      <c r="A54" s="3" t="s">
        <v>143</v>
      </c>
      <c r="B54" s="3" t="s">
        <v>59</v>
      </c>
      <c r="C54" s="5" t="s">
        <v>60</v>
      </c>
      <c r="D54" s="3" t="s">
        <v>8</v>
      </c>
      <c r="E54" s="6">
        <v>156.24</v>
      </c>
      <c r="F54" s="3">
        <v>7</v>
      </c>
      <c r="G54" s="10">
        <f t="shared" si="0"/>
        <v>1093.68</v>
      </c>
      <c r="H54" s="10">
        <f t="shared" si="1"/>
        <v>1402.425864</v>
      </c>
    </row>
    <row r="55" spans="1:8" ht="51">
      <c r="A55" s="3" t="s">
        <v>144</v>
      </c>
      <c r="B55" s="3" t="s">
        <v>61</v>
      </c>
      <c r="C55" s="5" t="s">
        <v>62</v>
      </c>
      <c r="D55" s="3" t="s">
        <v>8</v>
      </c>
      <c r="E55" s="6">
        <v>62.34</v>
      </c>
      <c r="F55" s="3">
        <v>8</v>
      </c>
      <c r="G55" s="10">
        <f t="shared" si="0"/>
        <v>498.72</v>
      </c>
      <c r="H55" s="10">
        <f t="shared" si="1"/>
        <v>639.50865599999997</v>
      </c>
    </row>
    <row r="56" spans="1:8">
      <c r="A56" s="3"/>
      <c r="B56" s="3"/>
      <c r="C56" s="24" t="s">
        <v>110</v>
      </c>
      <c r="D56" s="24"/>
      <c r="E56" s="24"/>
      <c r="F56" s="24"/>
      <c r="G56" s="11">
        <f>SUM(G51:G55)</f>
        <v>8713.2799999999988</v>
      </c>
      <c r="H56" s="11">
        <f>SUM(H51:H55)</f>
        <v>11173.038944</v>
      </c>
    </row>
    <row r="57" spans="1:8">
      <c r="A57" s="7">
        <v>8</v>
      </c>
      <c r="B57" s="3"/>
      <c r="C57" s="8" t="s">
        <v>97</v>
      </c>
      <c r="D57" s="3"/>
      <c r="E57" s="6"/>
      <c r="F57" s="3"/>
      <c r="G57" s="10"/>
      <c r="H57" s="10">
        <f t="shared" si="1"/>
        <v>0</v>
      </c>
    </row>
    <row r="58" spans="1:8" ht="38.25">
      <c r="A58" s="3" t="s">
        <v>140</v>
      </c>
      <c r="B58" s="3" t="s">
        <v>98</v>
      </c>
      <c r="C58" s="5" t="s">
        <v>99</v>
      </c>
      <c r="D58" s="3" t="s">
        <v>18</v>
      </c>
      <c r="E58" s="6">
        <v>23.46</v>
      </c>
      <c r="F58" s="3">
        <v>40.33</v>
      </c>
      <c r="G58" s="10">
        <f t="shared" si="0"/>
        <v>946.14179999999999</v>
      </c>
      <c r="H58" s="10">
        <f t="shared" si="1"/>
        <v>1213.23763014</v>
      </c>
    </row>
    <row r="59" spans="1:8" ht="51">
      <c r="A59" s="3" t="s">
        <v>145</v>
      </c>
      <c r="B59" s="3" t="s">
        <v>100</v>
      </c>
      <c r="C59" s="5" t="s">
        <v>101</v>
      </c>
      <c r="D59" s="3" t="s">
        <v>18</v>
      </c>
      <c r="E59" s="6">
        <v>3.56</v>
      </c>
      <c r="F59" s="3">
        <v>40.33</v>
      </c>
      <c r="G59" s="10">
        <f t="shared" si="0"/>
        <v>143.57479999999998</v>
      </c>
      <c r="H59" s="10">
        <f t="shared" si="1"/>
        <v>184.10596603999997</v>
      </c>
    </row>
    <row r="60" spans="1:8" ht="38.25">
      <c r="A60" s="3" t="s">
        <v>146</v>
      </c>
      <c r="B60" s="3" t="s">
        <v>102</v>
      </c>
      <c r="C60" s="5" t="s">
        <v>103</v>
      </c>
      <c r="D60" s="3" t="s">
        <v>18</v>
      </c>
      <c r="E60" s="6">
        <v>5.74</v>
      </c>
      <c r="F60" s="3">
        <v>40.33</v>
      </c>
      <c r="G60" s="10">
        <f t="shared" si="0"/>
        <v>231.49420000000001</v>
      </c>
      <c r="H60" s="10">
        <f t="shared" si="1"/>
        <v>296.84501266000001</v>
      </c>
    </row>
    <row r="61" spans="1:8">
      <c r="A61" s="3"/>
      <c r="B61" s="3"/>
      <c r="C61" s="24" t="s">
        <v>110</v>
      </c>
      <c r="D61" s="24"/>
      <c r="E61" s="24"/>
      <c r="F61" s="24"/>
      <c r="G61" s="11">
        <f>SUM(G58:G60)</f>
        <v>1321.2108000000001</v>
      </c>
      <c r="H61" s="11">
        <f>SUM(H58:H60)</f>
        <v>1694.1886088399999</v>
      </c>
    </row>
    <row r="62" spans="1:8">
      <c r="A62" s="7">
        <v>9</v>
      </c>
      <c r="B62" s="3"/>
      <c r="C62" s="8" t="s">
        <v>79</v>
      </c>
      <c r="D62" s="3"/>
      <c r="E62" s="6"/>
      <c r="F62" s="3"/>
      <c r="G62" s="10"/>
      <c r="H62" s="10">
        <f t="shared" si="1"/>
        <v>0</v>
      </c>
    </row>
    <row r="63" spans="1:8" ht="38.25">
      <c r="A63" s="3" t="s">
        <v>147</v>
      </c>
      <c r="B63" s="3" t="s">
        <v>49</v>
      </c>
      <c r="C63" s="5" t="s">
        <v>50</v>
      </c>
      <c r="D63" s="3" t="s">
        <v>5</v>
      </c>
      <c r="E63" s="6">
        <v>78.34</v>
      </c>
      <c r="F63" s="3">
        <v>47.11</v>
      </c>
      <c r="G63" s="10">
        <f t="shared" si="0"/>
        <v>3690.5974000000001</v>
      </c>
      <c r="H63" s="10">
        <f t="shared" si="1"/>
        <v>4732.4530460200003</v>
      </c>
    </row>
    <row r="64" spans="1:8" ht="38.25">
      <c r="A64" s="3" t="s">
        <v>148</v>
      </c>
      <c r="B64" s="3" t="s">
        <v>51</v>
      </c>
      <c r="C64" s="5" t="s">
        <v>52</v>
      </c>
      <c r="D64" s="3" t="s">
        <v>18</v>
      </c>
      <c r="E64" s="6">
        <v>16.22</v>
      </c>
      <c r="F64" s="3">
        <v>42.65</v>
      </c>
      <c r="G64" s="10">
        <f t="shared" si="0"/>
        <v>691.7829999999999</v>
      </c>
      <c r="H64" s="10">
        <f t="shared" si="1"/>
        <v>887.07334089999983</v>
      </c>
    </row>
    <row r="65" spans="1:8">
      <c r="A65" s="3"/>
      <c r="B65" s="3"/>
      <c r="C65" s="24" t="s">
        <v>110</v>
      </c>
      <c r="D65" s="24"/>
      <c r="E65" s="24"/>
      <c r="F65" s="24"/>
      <c r="G65" s="11">
        <f>SUM(G63:G64)</f>
        <v>4382.3804</v>
      </c>
      <c r="H65" s="11">
        <f>SUM(H63:H64)</f>
        <v>5619.5263869199998</v>
      </c>
    </row>
    <row r="66" spans="1:8">
      <c r="A66" s="7">
        <v>10</v>
      </c>
      <c r="B66" s="3"/>
      <c r="C66" s="8" t="s">
        <v>80</v>
      </c>
      <c r="D66" s="3"/>
      <c r="E66" s="6"/>
      <c r="F66" s="3"/>
      <c r="G66" s="10"/>
      <c r="H66" s="10">
        <f t="shared" si="1"/>
        <v>0</v>
      </c>
    </row>
    <row r="67" spans="1:8" ht="25.5">
      <c r="A67" s="3" t="s">
        <v>149</v>
      </c>
      <c r="B67" s="3" t="s">
        <v>47</v>
      </c>
      <c r="C67" s="5" t="s">
        <v>48</v>
      </c>
      <c r="D67" s="3" t="s">
        <v>5</v>
      </c>
      <c r="E67" s="6">
        <v>62.07</v>
      </c>
      <c r="F67" s="3">
        <f>47.11+30.96+32.63</f>
        <v>110.69999999999999</v>
      </c>
      <c r="G67" s="10">
        <f t="shared" si="0"/>
        <v>6871.1489999999994</v>
      </c>
      <c r="H67" s="10">
        <f t="shared" si="1"/>
        <v>8810.8743626999985</v>
      </c>
    </row>
    <row r="68" spans="1:8" ht="51">
      <c r="A68" s="3" t="s">
        <v>150</v>
      </c>
      <c r="B68" s="3" t="s">
        <v>178</v>
      </c>
      <c r="C68" s="5" t="s">
        <v>179</v>
      </c>
      <c r="D68" s="3" t="s">
        <v>5</v>
      </c>
      <c r="E68" s="6">
        <v>81.61</v>
      </c>
      <c r="F68" s="3">
        <f>F67*1.15+32.63</f>
        <v>159.93499999999997</v>
      </c>
      <c r="G68" s="10">
        <f t="shared" si="0"/>
        <v>13052.295349999999</v>
      </c>
      <c r="H68" s="10">
        <f t="shared" si="1"/>
        <v>16736.958327304998</v>
      </c>
    </row>
    <row r="69" spans="1:8">
      <c r="A69" s="3"/>
      <c r="B69" s="3"/>
      <c r="C69" s="24" t="s">
        <v>110</v>
      </c>
      <c r="D69" s="24"/>
      <c r="E69" s="24"/>
      <c r="F69" s="24"/>
      <c r="G69" s="11">
        <f>SUM(G67:G68)</f>
        <v>19923.444349999998</v>
      </c>
      <c r="H69" s="11">
        <f>SUM(H67:H68)</f>
        <v>25547.832690004994</v>
      </c>
    </row>
    <row r="70" spans="1:8">
      <c r="A70" s="7">
        <v>11</v>
      </c>
      <c r="B70" s="3"/>
      <c r="C70" s="8" t="s">
        <v>106</v>
      </c>
      <c r="D70" s="3"/>
      <c r="E70" s="6"/>
      <c r="F70" s="3"/>
      <c r="G70" s="10"/>
      <c r="H70" s="10">
        <f t="shared" si="1"/>
        <v>0</v>
      </c>
    </row>
    <row r="71" spans="1:8" ht="38.25">
      <c r="A71" s="3" t="s">
        <v>151</v>
      </c>
      <c r="B71" s="3" t="s">
        <v>63</v>
      </c>
      <c r="C71" s="5" t="s">
        <v>64</v>
      </c>
      <c r="D71" s="3" t="s">
        <v>5</v>
      </c>
      <c r="E71" s="6">
        <v>7.41</v>
      </c>
      <c r="F71" s="3">
        <f>F34+F63</f>
        <v>403.99</v>
      </c>
      <c r="G71" s="10">
        <f t="shared" si="0"/>
        <v>2993.5659000000001</v>
      </c>
      <c r="H71" s="10">
        <f t="shared" si="1"/>
        <v>3838.6495535700001</v>
      </c>
    </row>
    <row r="72" spans="1:8" ht="25.5">
      <c r="A72" s="3" t="s">
        <v>152</v>
      </c>
      <c r="B72" s="3" t="s">
        <v>65</v>
      </c>
      <c r="C72" s="5" t="s">
        <v>66</v>
      </c>
      <c r="D72" s="3" t="s">
        <v>5</v>
      </c>
      <c r="E72" s="6">
        <v>32.380000000000003</v>
      </c>
      <c r="F72" s="3">
        <f>F75</f>
        <v>47.11</v>
      </c>
      <c r="G72" s="10">
        <f t="shared" si="0"/>
        <v>1525.4218000000001</v>
      </c>
      <c r="H72" s="10">
        <f t="shared" si="1"/>
        <v>1956.0483741400001</v>
      </c>
    </row>
    <row r="73" spans="1:8" ht="25.5">
      <c r="A73" s="3" t="s">
        <v>153</v>
      </c>
      <c r="B73" s="3" t="s">
        <v>67</v>
      </c>
      <c r="C73" s="5" t="s">
        <v>68</v>
      </c>
      <c r="D73" s="3" t="s">
        <v>5</v>
      </c>
      <c r="E73" s="6">
        <v>22.05</v>
      </c>
      <c r="F73" s="3">
        <f>F34/2</f>
        <v>178.44</v>
      </c>
      <c r="G73" s="10">
        <f t="shared" si="0"/>
        <v>3934.6019999999999</v>
      </c>
      <c r="H73" s="10">
        <f t="shared" si="1"/>
        <v>5045.3401445999998</v>
      </c>
    </row>
    <row r="74" spans="1:8" ht="25.5">
      <c r="A74" s="3" t="s">
        <v>154</v>
      </c>
      <c r="B74" s="3" t="s">
        <v>69</v>
      </c>
      <c r="C74" s="5" t="s">
        <v>70</v>
      </c>
      <c r="D74" s="3" t="s">
        <v>5</v>
      </c>
      <c r="E74" s="6">
        <v>16.149999999999999</v>
      </c>
      <c r="F74" s="3">
        <f>F34</f>
        <v>356.88</v>
      </c>
      <c r="G74" s="10">
        <f t="shared" si="0"/>
        <v>5763.6119999999992</v>
      </c>
      <c r="H74" s="10">
        <f t="shared" si="1"/>
        <v>7390.6796675999994</v>
      </c>
    </row>
    <row r="75" spans="1:8" ht="25.5">
      <c r="A75" s="3" t="s">
        <v>155</v>
      </c>
      <c r="B75" s="3" t="s">
        <v>71</v>
      </c>
      <c r="C75" s="5" t="s">
        <v>72</v>
      </c>
      <c r="D75" s="3" t="s">
        <v>5</v>
      </c>
      <c r="E75" s="6">
        <v>23.69</v>
      </c>
      <c r="F75" s="3">
        <f>F63</f>
        <v>47.11</v>
      </c>
      <c r="G75" s="10">
        <f t="shared" si="0"/>
        <v>1116.0359000000001</v>
      </c>
      <c r="H75" s="10">
        <f t="shared" si="1"/>
        <v>1431.0928345700002</v>
      </c>
    </row>
    <row r="76" spans="1:8">
      <c r="A76" s="3"/>
      <c r="B76" s="3"/>
      <c r="C76" s="24" t="s">
        <v>110</v>
      </c>
      <c r="D76" s="24"/>
      <c r="E76" s="24"/>
      <c r="F76" s="24"/>
      <c r="G76" s="11">
        <f>SUM(G71:G75)</f>
        <v>15333.2376</v>
      </c>
      <c r="H76" s="11">
        <f t="shared" ref="H76:H78" si="2">G76+(G76*G$8)</f>
        <v>19661.810574480001</v>
      </c>
    </row>
    <row r="77" spans="1:8">
      <c r="A77" s="7">
        <v>12</v>
      </c>
      <c r="B77" s="3"/>
      <c r="C77" s="8" t="s">
        <v>107</v>
      </c>
      <c r="D77" s="3"/>
      <c r="E77" s="6"/>
      <c r="F77" s="3"/>
      <c r="G77" s="10"/>
      <c r="H77" s="10">
        <f t="shared" si="2"/>
        <v>0</v>
      </c>
    </row>
    <row r="78" spans="1:8">
      <c r="A78" s="3" t="s">
        <v>156</v>
      </c>
      <c r="B78" s="3" t="s">
        <v>108</v>
      </c>
      <c r="C78" s="5" t="s">
        <v>109</v>
      </c>
      <c r="D78" s="3" t="s">
        <v>5</v>
      </c>
      <c r="E78" s="6">
        <v>7.79</v>
      </c>
      <c r="F78" s="3">
        <f>F68</f>
        <v>159.93499999999997</v>
      </c>
      <c r="G78" s="10">
        <f t="shared" ref="G78" si="3">E78*F78</f>
        <v>1245.8936499999998</v>
      </c>
      <c r="H78" s="10">
        <f t="shared" si="2"/>
        <v>1597.6094273949998</v>
      </c>
    </row>
    <row r="79" spans="1:8">
      <c r="A79" s="3"/>
      <c r="B79" s="3"/>
      <c r="C79" s="24" t="s">
        <v>110</v>
      </c>
      <c r="D79" s="24"/>
      <c r="E79" s="24"/>
      <c r="F79" s="24"/>
      <c r="G79" s="11">
        <f>SUM(G78)</f>
        <v>1245.8936499999998</v>
      </c>
      <c r="H79" s="11">
        <f>SUM(H78)</f>
        <v>1597.6094273949998</v>
      </c>
    </row>
    <row r="80" spans="1:8">
      <c r="A80" s="3"/>
      <c r="B80" s="3"/>
      <c r="C80" s="24" t="s">
        <v>157</v>
      </c>
      <c r="D80" s="24"/>
      <c r="E80" s="24"/>
      <c r="F80" s="24"/>
      <c r="G80" s="11">
        <f>G79+G76+G69+G65+G61+G56+G49+G44+G37+G32+G27+G16</f>
        <v>202038.81373999998</v>
      </c>
      <c r="H80" s="11">
        <f>H79+H76+H69+H65+H61+H56+H49+H44+H37+H32+H27+H16</f>
        <v>259074.37085880199</v>
      </c>
    </row>
  </sheetData>
  <mergeCells count="30">
    <mergeCell ref="A8:B8"/>
    <mergeCell ref="C8:E8"/>
    <mergeCell ref="C80:F80"/>
    <mergeCell ref="C32:F32"/>
    <mergeCell ref="C27:F27"/>
    <mergeCell ref="C16:F16"/>
    <mergeCell ref="C44:F44"/>
    <mergeCell ref="C69:F69"/>
    <mergeCell ref="C79:F79"/>
    <mergeCell ref="C76:F76"/>
    <mergeCell ref="C65:F65"/>
    <mergeCell ref="C61:F61"/>
    <mergeCell ref="C56:F56"/>
    <mergeCell ref="C49:F49"/>
    <mergeCell ref="C37:F37"/>
    <mergeCell ref="F1:H7"/>
    <mergeCell ref="A7:B7"/>
    <mergeCell ref="C1:E1"/>
    <mergeCell ref="C2:E2"/>
    <mergeCell ref="C3:E3"/>
    <mergeCell ref="C4:E4"/>
    <mergeCell ref="C5:E5"/>
    <mergeCell ref="C6:E6"/>
    <mergeCell ref="C7:E7"/>
    <mergeCell ref="A1:B1"/>
    <mergeCell ref="A2:B2"/>
    <mergeCell ref="A3:B3"/>
    <mergeCell ref="A4:B4"/>
    <mergeCell ref="A5:B5"/>
    <mergeCell ref="A6:B6"/>
  </mergeCells>
  <phoneticPr fontId="3" type="noConversion"/>
  <pageMargins left="0.511811024" right="0.511811024" top="0.78740157499999996" bottom="0.78740157499999996" header="0.31496062000000002" footer="0.31496062000000002"/>
  <pageSetup paperSize="9" scale="65" fitToHeight="0" orientation="landscape" r:id="rId1"/>
  <rowBreaks count="1" manualBreakCount="1">
    <brk id="5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 Engenharia LTDA</dc:creator>
  <cp:lastModifiedBy>Acer</cp:lastModifiedBy>
  <cp:lastPrinted>2025-08-04T16:45:30Z</cp:lastPrinted>
  <dcterms:created xsi:type="dcterms:W3CDTF">2025-06-28T14:29:57Z</dcterms:created>
  <dcterms:modified xsi:type="dcterms:W3CDTF">2025-08-04T18:15:04Z</dcterms:modified>
</cp:coreProperties>
</file>